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35" windowWidth="28695" windowHeight="11505"/>
  </bookViews>
  <sheets>
    <sheet name="2025 г." sheetId="1" r:id="rId1"/>
  </sheets>
  <calcPr calcId="125725"/>
</workbook>
</file>

<file path=xl/calcChain.xml><?xml version="1.0" encoding="utf-8"?>
<calcChain xmlns="http://schemas.openxmlformats.org/spreadsheetml/2006/main">
  <c r="F13" i="1"/>
  <c r="F17"/>
  <c r="C20"/>
  <c r="F21" l="1"/>
  <c r="C21" s="1"/>
  <c r="C19"/>
  <c r="F16" l="1"/>
  <c r="E17"/>
  <c r="E16" s="1"/>
  <c r="D17"/>
  <c r="E13"/>
  <c r="E15" s="1"/>
  <c r="D13"/>
  <c r="C14"/>
  <c r="C12"/>
  <c r="C5"/>
  <c r="C13" l="1"/>
  <c r="C6" s="1"/>
  <c r="C15" s="1"/>
  <c r="D16"/>
  <c r="F10"/>
  <c r="C10" s="1"/>
  <c r="F9"/>
  <c r="F7" l="1"/>
  <c r="C9"/>
  <c r="C22"/>
  <c r="D5"/>
  <c r="E5" s="1"/>
  <c r="F5" s="1"/>
  <c r="G5" s="1"/>
  <c r="F6" l="1"/>
  <c r="D15"/>
  <c r="F15" l="1"/>
  <c r="G11"/>
  <c r="G7" s="1"/>
  <c r="G6" s="1"/>
  <c r="G17" s="1"/>
  <c r="G18" l="1"/>
  <c r="C18" s="1"/>
  <c r="C17"/>
  <c r="C11"/>
  <c r="G15"/>
</calcChain>
</file>

<file path=xl/sharedStrings.xml><?xml version="1.0" encoding="utf-8"?>
<sst xmlns="http://schemas.openxmlformats.org/spreadsheetml/2006/main" count="34" uniqueCount="31">
  <si>
    <t>№
п/п</t>
  </si>
  <si>
    <t>Показатели</t>
  </si>
  <si>
    <t>Всего</t>
  </si>
  <si>
    <t>ВН</t>
  </si>
  <si>
    <t>СН1</t>
  </si>
  <si>
    <t>СН2</t>
  </si>
  <si>
    <t>НН</t>
  </si>
  <si>
    <t>1.</t>
  </si>
  <si>
    <t xml:space="preserve">Поступление эл.энергии в сеть , ВСЕГО </t>
  </si>
  <si>
    <t>из смежной сети, всего</t>
  </si>
  <si>
    <t>в том числе из сети</t>
  </si>
  <si>
    <t xml:space="preserve">Потери электроэнергии в сети </t>
  </si>
  <si>
    <t>то же в %</t>
  </si>
  <si>
    <t>3.1</t>
  </si>
  <si>
    <t>Объем электрической энергии, млн.кВт.ч.</t>
  </si>
  <si>
    <t>в т.ч.                                                                                           поступление из ФСК</t>
  </si>
  <si>
    <t>3.2</t>
  </si>
  <si>
    <t>АО "Мосэнергосбыт"</t>
  </si>
  <si>
    <t>АО "Пятигорские электрические сети"</t>
  </si>
  <si>
    <t>поступление из филиала ПАО "Россети Северный  Кавказ" - "Ставропольэнерго"</t>
  </si>
  <si>
    <t>АО "Оборонэнерго" (филиал Северо-Кавказский)</t>
  </si>
  <si>
    <t>Полезный отпуск всего, в том числе:</t>
  </si>
  <si>
    <t>полезный отпуск из сети потребителям других сбытовых организаций:</t>
  </si>
  <si>
    <t>3.1.1</t>
  </si>
  <si>
    <t>3.1.2</t>
  </si>
  <si>
    <t>3.2.1</t>
  </si>
  <si>
    <t>сальдо переток в другие организации</t>
  </si>
  <si>
    <t xml:space="preserve">Баланс электрической энергии  АО "Пятигорскэнерго" по уровням напряжения, используемый для ценообразования на 2025 г. </t>
  </si>
  <si>
    <r>
      <t xml:space="preserve">Период регулирования </t>
    </r>
    <r>
      <rPr>
        <b/>
        <sz val="10"/>
        <rFont val="Times New Roman"/>
        <family val="1"/>
        <charset val="204"/>
      </rPr>
      <t>2025 г.</t>
    </r>
  </si>
  <si>
    <t>3.1.3</t>
  </si>
  <si>
    <t>ООО "АгроЭнерго"</t>
  </si>
</sst>
</file>

<file path=xl/styles.xml><?xml version="1.0" encoding="utf-8"?>
<styleSheet xmlns="http://schemas.openxmlformats.org/spreadsheetml/2006/main">
  <numFmts count="1">
    <numFmt numFmtId="164" formatCode="#,##0.000"/>
  </numFmts>
  <fonts count="9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</font>
    <font>
      <b/>
      <sz val="14"/>
      <name val="Times New Roman"/>
      <family val="1"/>
    </font>
    <font>
      <sz val="10"/>
      <name val="Times New Roman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5" fillId="0" borderId="0"/>
  </cellStyleXfs>
  <cellXfs count="43">
    <xf numFmtId="0" fontId="0" fillId="0" borderId="0" xfId="0"/>
    <xf numFmtId="0" fontId="3" fillId="2" borderId="6" xfId="3" applyNumberFormat="1" applyFont="1" applyFill="1" applyBorder="1" applyAlignment="1" applyProtection="1">
      <alignment horizontal="center" vertical="center" wrapText="1"/>
    </xf>
    <xf numFmtId="0" fontId="3" fillId="2" borderId="7" xfId="3" applyNumberFormat="1" applyFont="1" applyFill="1" applyBorder="1" applyAlignment="1" applyProtection="1">
      <alignment horizontal="center" vertical="center" wrapText="1"/>
    </xf>
    <xf numFmtId="0" fontId="3" fillId="2" borderId="8" xfId="3" applyNumberFormat="1" applyFont="1" applyFill="1" applyBorder="1" applyAlignment="1" applyProtection="1">
      <alignment horizontal="center" vertical="center" wrapText="1"/>
    </xf>
    <xf numFmtId="0" fontId="3" fillId="0" borderId="6" xfId="3" applyNumberFormat="1" applyFont="1" applyFill="1" applyBorder="1" applyAlignment="1" applyProtection="1">
      <alignment horizontal="center" vertical="center" wrapText="1"/>
    </xf>
    <xf numFmtId="0" fontId="3" fillId="0" borderId="7" xfId="3" applyNumberFormat="1" applyFont="1" applyFill="1" applyBorder="1" applyAlignment="1" applyProtection="1">
      <alignment horizontal="center" vertical="center" wrapText="1"/>
    </xf>
    <xf numFmtId="0" fontId="3" fillId="0" borderId="8" xfId="3" applyNumberFormat="1" applyFont="1" applyFill="1" applyBorder="1" applyAlignment="1" applyProtection="1">
      <alignment horizontal="center" vertical="center" wrapText="1"/>
    </xf>
    <xf numFmtId="0" fontId="3" fillId="0" borderId="9" xfId="3" applyNumberFormat="1" applyFont="1" applyFill="1" applyBorder="1" applyAlignment="1" applyProtection="1">
      <alignment horizontal="center" vertical="center"/>
    </xf>
    <xf numFmtId="0" fontId="3" fillId="0" borderId="9" xfId="3" applyNumberFormat="1" applyFont="1" applyFill="1" applyBorder="1" applyAlignment="1" applyProtection="1">
      <alignment horizontal="center" vertical="center" wrapText="1"/>
    </xf>
    <xf numFmtId="0" fontId="3" fillId="0" borderId="9" xfId="3" applyFont="1" applyBorder="1" applyAlignment="1">
      <alignment horizontal="center" vertical="center" wrapText="1"/>
    </xf>
    <xf numFmtId="0" fontId="3" fillId="0" borderId="9" xfId="3" applyFont="1" applyBorder="1" applyAlignment="1">
      <alignment vertical="center" wrapText="1"/>
    </xf>
    <xf numFmtId="164" fontId="6" fillId="2" borderId="7" xfId="3" applyNumberFormat="1" applyFont="1" applyFill="1" applyBorder="1" applyAlignment="1">
      <alignment horizontal="center" vertical="center"/>
    </xf>
    <xf numFmtId="164" fontId="6" fillId="2" borderId="8" xfId="3" applyNumberFormat="1" applyFont="1" applyFill="1" applyBorder="1" applyAlignment="1">
      <alignment horizontal="center" vertical="center"/>
    </xf>
    <xf numFmtId="0" fontId="6" fillId="2" borderId="7" xfId="3" applyFont="1" applyFill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10" fontId="6" fillId="2" borderId="7" xfId="1" applyNumberFormat="1" applyFont="1" applyFill="1" applyBorder="1" applyAlignment="1">
      <alignment horizontal="center" vertical="center"/>
    </xf>
    <xf numFmtId="10" fontId="6" fillId="2" borderId="7" xfId="3" applyNumberFormat="1" applyFont="1" applyFill="1" applyBorder="1" applyAlignment="1">
      <alignment horizontal="center" vertical="center"/>
    </xf>
    <xf numFmtId="10" fontId="6" fillId="2" borderId="8" xfId="3" applyNumberFormat="1" applyFont="1" applyFill="1" applyBorder="1" applyAlignment="1">
      <alignment horizontal="center" vertical="center"/>
    </xf>
    <xf numFmtId="164" fontId="6" fillId="2" borderId="6" xfId="3" applyNumberFormat="1" applyFont="1" applyFill="1" applyBorder="1" applyAlignment="1">
      <alignment horizontal="center" vertical="center"/>
    </xf>
    <xf numFmtId="10" fontId="6" fillId="2" borderId="6" xfId="3" applyNumberFormat="1" applyFont="1" applyFill="1" applyBorder="1" applyAlignment="1">
      <alignment horizontal="center" vertical="center"/>
    </xf>
    <xf numFmtId="164" fontId="6" fillId="2" borderId="14" xfId="3" applyNumberFormat="1" applyFont="1" applyFill="1" applyBorder="1" applyAlignment="1">
      <alignment horizontal="center" vertical="center"/>
    </xf>
    <xf numFmtId="164" fontId="6" fillId="2" borderId="15" xfId="3" applyNumberFormat="1" applyFont="1" applyFill="1" applyBorder="1" applyAlignment="1">
      <alignment horizontal="center" vertical="center"/>
    </xf>
    <xf numFmtId="164" fontId="6" fillId="2" borderId="16" xfId="3" applyNumberFormat="1" applyFont="1" applyFill="1" applyBorder="1" applyAlignment="1">
      <alignment horizontal="center" vertical="center"/>
    </xf>
    <xf numFmtId="49" fontId="3" fillId="0" borderId="17" xfId="3" applyNumberFormat="1" applyFont="1" applyBorder="1" applyAlignment="1">
      <alignment horizontal="center" vertical="center" wrapText="1"/>
    </xf>
    <xf numFmtId="0" fontId="6" fillId="0" borderId="17" xfId="3" applyFont="1" applyBorder="1" applyAlignment="1">
      <alignment horizontal="left" vertical="center" wrapText="1"/>
    </xf>
    <xf numFmtId="49" fontId="3" fillId="0" borderId="9" xfId="3" applyNumberFormat="1" applyFont="1" applyBorder="1" applyAlignment="1">
      <alignment horizontal="center" vertical="center" wrapText="1"/>
    </xf>
    <xf numFmtId="0" fontId="6" fillId="0" borderId="9" xfId="3" applyFont="1" applyBorder="1" applyAlignment="1">
      <alignment horizontal="left" vertical="center" wrapText="1"/>
    </xf>
    <xf numFmtId="0" fontId="6" fillId="0" borderId="12" xfId="3" applyFont="1" applyBorder="1" applyAlignment="1">
      <alignment horizontal="left" vertical="center" wrapText="1"/>
    </xf>
    <xf numFmtId="164" fontId="6" fillId="2" borderId="19" xfId="3" applyNumberFormat="1" applyFont="1" applyFill="1" applyBorder="1" applyAlignment="1">
      <alignment horizontal="center" vertical="center"/>
    </xf>
    <xf numFmtId="164" fontId="6" fillId="2" borderId="20" xfId="3" applyNumberFormat="1" applyFont="1" applyFill="1" applyBorder="1" applyAlignment="1">
      <alignment horizontal="center" vertical="center"/>
    </xf>
    <xf numFmtId="164" fontId="6" fillId="2" borderId="21" xfId="3" applyNumberFormat="1" applyFont="1" applyFill="1" applyBorder="1" applyAlignment="1">
      <alignment horizontal="center" vertical="center"/>
    </xf>
    <xf numFmtId="164" fontId="6" fillId="2" borderId="7" xfId="1" applyNumberFormat="1" applyFont="1" applyFill="1" applyBorder="1" applyAlignment="1">
      <alignment horizontal="center" vertical="center"/>
    </xf>
    <xf numFmtId="0" fontId="3" fillId="0" borderId="10" xfId="3" applyNumberFormat="1" applyFont="1" applyFill="1" applyBorder="1" applyAlignment="1" applyProtection="1">
      <alignment horizontal="center" vertical="center" wrapText="1"/>
    </xf>
    <xf numFmtId="0" fontId="3" fillId="0" borderId="11" xfId="3" applyNumberFormat="1" applyFont="1" applyFill="1" applyBorder="1" applyAlignment="1" applyProtection="1">
      <alignment horizontal="center" vertical="center" wrapText="1"/>
    </xf>
    <xf numFmtId="0" fontId="3" fillId="0" borderId="13" xfId="3" applyNumberFormat="1" applyFont="1" applyFill="1" applyBorder="1" applyAlignment="1" applyProtection="1">
      <alignment horizontal="center" vertical="center" wrapText="1"/>
    </xf>
    <xf numFmtId="0" fontId="3" fillId="0" borderId="2" xfId="3" applyNumberFormat="1" applyFont="1" applyFill="1" applyBorder="1" applyAlignment="1" applyProtection="1">
      <alignment horizontal="center" vertical="center" wrapText="1"/>
    </xf>
    <xf numFmtId="0" fontId="3" fillId="0" borderId="3" xfId="3" applyNumberFormat="1" applyFont="1" applyFill="1" applyBorder="1" applyAlignment="1" applyProtection="1">
      <alignment horizontal="center" vertical="center" wrapText="1"/>
    </xf>
    <xf numFmtId="0" fontId="3" fillId="0" borderId="4" xfId="3" applyNumberFormat="1" applyFont="1" applyFill="1" applyBorder="1" applyAlignment="1" applyProtection="1">
      <alignment horizontal="center" vertical="center" wrapText="1"/>
    </xf>
    <xf numFmtId="0" fontId="4" fillId="0" borderId="18" xfId="2" applyNumberFormat="1" applyFont="1" applyFill="1" applyBorder="1" applyAlignment="1" applyProtection="1">
      <alignment horizontal="center" vertical="center" wrapText="1"/>
    </xf>
    <xf numFmtId="0" fontId="3" fillId="0" borderId="1" xfId="3" applyNumberFormat="1" applyFont="1" applyFill="1" applyBorder="1" applyAlignment="1" applyProtection="1">
      <alignment horizontal="center" vertical="center" wrapText="1"/>
    </xf>
    <xf numFmtId="0" fontId="3" fillId="0" borderId="12" xfId="3" applyNumberFormat="1" applyFont="1" applyFill="1" applyBorder="1" applyAlignment="1" applyProtection="1">
      <alignment horizontal="center" vertical="center" wrapText="1"/>
    </xf>
    <xf numFmtId="0" fontId="3" fillId="0" borderId="5" xfId="3" applyNumberFormat="1" applyFont="1" applyFill="1" applyBorder="1" applyAlignment="1" applyProtection="1">
      <alignment horizontal="center" vertical="center"/>
    </xf>
    <xf numFmtId="0" fontId="3" fillId="0" borderId="5" xfId="3" applyNumberFormat="1" applyFont="1" applyFill="1" applyBorder="1" applyAlignment="1" applyProtection="1">
      <alignment horizontal="center" vertical="center" wrapText="1"/>
    </xf>
  </cellXfs>
  <cellStyles count="4">
    <cellStyle name="Обычный" xfId="0" builtinId="0"/>
    <cellStyle name="Обычный_methodics230802-pril1-3" xfId="3"/>
    <cellStyle name="Обычный_Книга1" xfId="2"/>
    <cellStyle name="Процентный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2"/>
  <sheetViews>
    <sheetView tabSelected="1" workbookViewId="0">
      <selection activeCell="G11" sqref="G11"/>
    </sheetView>
  </sheetViews>
  <sheetFormatPr defaultRowHeight="15"/>
  <cols>
    <col min="1" max="1" width="7.28515625" customWidth="1"/>
    <col min="2" max="2" width="39.42578125" bestFit="1" customWidth="1"/>
    <col min="3" max="3" width="15.140625" customWidth="1"/>
    <col min="4" max="4" width="12.28515625" customWidth="1"/>
    <col min="5" max="5" width="12.7109375" customWidth="1"/>
    <col min="6" max="6" width="14.28515625" bestFit="1" customWidth="1"/>
    <col min="7" max="7" width="12.28515625" customWidth="1"/>
  </cols>
  <sheetData>
    <row r="1" spans="1:7" ht="95.25" customHeight="1" thickBot="1">
      <c r="A1" s="38" t="s">
        <v>27</v>
      </c>
      <c r="B1" s="38"/>
      <c r="C1" s="38"/>
      <c r="D1" s="38"/>
      <c r="E1" s="38"/>
      <c r="F1" s="38"/>
      <c r="G1" s="38"/>
    </row>
    <row r="2" spans="1:7" ht="15" customHeight="1">
      <c r="A2" s="39" t="s">
        <v>0</v>
      </c>
      <c r="B2" s="39" t="s">
        <v>1</v>
      </c>
      <c r="C2" s="35" t="s">
        <v>28</v>
      </c>
      <c r="D2" s="36"/>
      <c r="E2" s="36"/>
      <c r="F2" s="36"/>
      <c r="G2" s="37"/>
    </row>
    <row r="3" spans="1:7" ht="15" customHeight="1">
      <c r="A3" s="40"/>
      <c r="B3" s="40"/>
      <c r="C3" s="32" t="s">
        <v>14</v>
      </c>
      <c r="D3" s="33"/>
      <c r="E3" s="33"/>
      <c r="F3" s="33"/>
      <c r="G3" s="34"/>
    </row>
    <row r="4" spans="1:7">
      <c r="A4" s="41"/>
      <c r="B4" s="42"/>
      <c r="C4" s="4" t="s">
        <v>2</v>
      </c>
      <c r="D4" s="5" t="s">
        <v>3</v>
      </c>
      <c r="E4" s="5" t="s">
        <v>4</v>
      </c>
      <c r="F4" s="5" t="s">
        <v>5</v>
      </c>
      <c r="G4" s="6" t="s">
        <v>6</v>
      </c>
    </row>
    <row r="5" spans="1:7">
      <c r="A5" s="7">
        <v>1</v>
      </c>
      <c r="B5" s="8">
        <v>2</v>
      </c>
      <c r="C5" s="1">
        <f>B5+1</f>
        <v>3</v>
      </c>
      <c r="D5" s="2">
        <f t="shared" ref="D5:G5" si="0">C5+1</f>
        <v>4</v>
      </c>
      <c r="E5" s="2">
        <f t="shared" si="0"/>
        <v>5</v>
      </c>
      <c r="F5" s="2">
        <f t="shared" si="0"/>
        <v>6</v>
      </c>
      <c r="G5" s="3">
        <f t="shared" si="0"/>
        <v>7</v>
      </c>
    </row>
    <row r="6" spans="1:7">
      <c r="A6" s="9" t="s">
        <v>7</v>
      </c>
      <c r="B6" s="10" t="s">
        <v>8</v>
      </c>
      <c r="C6" s="18">
        <f>C12+C13</f>
        <v>593.47</v>
      </c>
      <c r="D6" s="11">
        <v>78.007999999999996</v>
      </c>
      <c r="E6" s="11">
        <v>71.875</v>
      </c>
      <c r="F6" s="11">
        <f>F12+F13+F7</f>
        <v>521.1</v>
      </c>
      <c r="G6" s="12">
        <f>G12+G13+G7</f>
        <v>311.31000000000006</v>
      </c>
    </row>
    <row r="7" spans="1:7">
      <c r="A7" s="9"/>
      <c r="B7" s="10" t="s">
        <v>9</v>
      </c>
      <c r="C7" s="18"/>
      <c r="D7" s="11"/>
      <c r="E7" s="11"/>
      <c r="F7" s="11">
        <f>SUM(F9:F11)</f>
        <v>77.513000000000005</v>
      </c>
      <c r="G7" s="12">
        <f>SUM(G9:G11)</f>
        <v>311.31000000000006</v>
      </c>
    </row>
    <row r="8" spans="1:7">
      <c r="A8" s="9"/>
      <c r="B8" s="10" t="s">
        <v>10</v>
      </c>
      <c r="C8" s="18"/>
      <c r="D8" s="11"/>
      <c r="E8" s="11"/>
      <c r="F8" s="11"/>
      <c r="G8" s="12"/>
    </row>
    <row r="9" spans="1:7">
      <c r="A9" s="9"/>
      <c r="B9" s="10" t="s">
        <v>3</v>
      </c>
      <c r="C9" s="18">
        <f>SUM(D9:G9)</f>
        <v>10.900999999999996</v>
      </c>
      <c r="D9" s="11"/>
      <c r="E9" s="11"/>
      <c r="F9" s="11">
        <f>D13-D14-D17</f>
        <v>10.900999999999996</v>
      </c>
      <c r="G9" s="12"/>
    </row>
    <row r="10" spans="1:7">
      <c r="A10" s="9"/>
      <c r="B10" s="10" t="s">
        <v>4</v>
      </c>
      <c r="C10" s="18">
        <f>SUM(D10:F10)</f>
        <v>66.612000000000009</v>
      </c>
      <c r="D10" s="11"/>
      <c r="E10" s="13"/>
      <c r="F10" s="11">
        <f>E13-E14-E17</f>
        <v>66.612000000000009</v>
      </c>
      <c r="G10" s="14"/>
    </row>
    <row r="11" spans="1:7">
      <c r="A11" s="9"/>
      <c r="B11" s="10" t="s">
        <v>5</v>
      </c>
      <c r="C11" s="18">
        <f>SUM(D11:G11)</f>
        <v>311.31000000000006</v>
      </c>
      <c r="D11" s="11"/>
      <c r="E11" s="11"/>
      <c r="F11" s="11"/>
      <c r="G11" s="12">
        <f>F6-F14-F16</f>
        <v>311.31000000000006</v>
      </c>
    </row>
    <row r="12" spans="1:7" ht="25.5">
      <c r="A12" s="9"/>
      <c r="B12" s="10" t="s">
        <v>15</v>
      </c>
      <c r="C12" s="18">
        <f t="shared" ref="C12:C13" si="1">SUM(D12:G12)</f>
        <v>120</v>
      </c>
      <c r="D12" s="11"/>
      <c r="E12" s="11"/>
      <c r="F12" s="11">
        <v>120</v>
      </c>
      <c r="G12" s="12"/>
    </row>
    <row r="13" spans="1:7" ht="25.5">
      <c r="A13" s="9"/>
      <c r="B13" s="10" t="s">
        <v>19</v>
      </c>
      <c r="C13" s="18">
        <f t="shared" si="1"/>
        <v>473.47</v>
      </c>
      <c r="D13" s="11">
        <f>D6</f>
        <v>78.007999999999996</v>
      </c>
      <c r="E13" s="11">
        <f>E6</f>
        <v>71.875</v>
      </c>
      <c r="F13" s="11">
        <f>593.47-F12-D13-E13</f>
        <v>323.58700000000005</v>
      </c>
      <c r="G13" s="12"/>
    </row>
    <row r="14" spans="1:7">
      <c r="A14" s="9">
        <v>2</v>
      </c>
      <c r="B14" s="10" t="s">
        <v>11</v>
      </c>
      <c r="C14" s="18">
        <f>SUM(D14:G14)</f>
        <v>78.007999999999996</v>
      </c>
      <c r="D14" s="11">
        <v>1.7070000000000001</v>
      </c>
      <c r="E14" s="11">
        <v>3.1629999999999998</v>
      </c>
      <c r="F14" s="11">
        <v>31.128</v>
      </c>
      <c r="G14" s="12">
        <v>42.01</v>
      </c>
    </row>
    <row r="15" spans="1:7">
      <c r="A15" s="9"/>
      <c r="B15" s="10" t="s">
        <v>12</v>
      </c>
      <c r="C15" s="19">
        <f>C14/C6</f>
        <v>0.13144388090383674</v>
      </c>
      <c r="D15" s="15">
        <f>D14/D13</f>
        <v>2.1882371038867809E-2</v>
      </c>
      <c r="E15" s="15">
        <f>E14/E13</f>
        <v>4.4006956521739131E-2</v>
      </c>
      <c r="F15" s="16">
        <f>F14/F6</f>
        <v>5.9735175590097868E-2</v>
      </c>
      <c r="G15" s="17">
        <f>G14/G6</f>
        <v>0.13494587388776458</v>
      </c>
    </row>
    <row r="16" spans="1:7">
      <c r="A16" s="9">
        <v>3</v>
      </c>
      <c r="B16" s="10" t="s">
        <v>21</v>
      </c>
      <c r="C16" s="18"/>
      <c r="D16" s="31">
        <f>D17</f>
        <v>65.400000000000006</v>
      </c>
      <c r="E16" s="31">
        <f>E17</f>
        <v>2.1</v>
      </c>
      <c r="F16" s="11">
        <f>F17+F21</f>
        <v>178.66200000000001</v>
      </c>
      <c r="G16" s="12"/>
    </row>
    <row r="17" spans="1:7" ht="25.5">
      <c r="A17" s="25" t="s">
        <v>13</v>
      </c>
      <c r="B17" s="10" t="s">
        <v>22</v>
      </c>
      <c r="C17" s="18">
        <f>SUM(D17:G17)</f>
        <v>512.0440000000001</v>
      </c>
      <c r="D17" s="11">
        <f>D18+D22</f>
        <v>65.400000000000006</v>
      </c>
      <c r="E17" s="11">
        <f t="shared" ref="E17" si="2">E18+E22</f>
        <v>2.1</v>
      </c>
      <c r="F17" s="11">
        <f>F18+F19+F20</f>
        <v>175.244</v>
      </c>
      <c r="G17" s="12">
        <f>G6-G14</f>
        <v>269.30000000000007</v>
      </c>
    </row>
    <row r="18" spans="1:7" ht="27" customHeight="1">
      <c r="A18" s="25" t="s">
        <v>23</v>
      </c>
      <c r="B18" s="26" t="s">
        <v>18</v>
      </c>
      <c r="C18" s="18">
        <f>SUM(D18:G18)</f>
        <v>501.42400000000009</v>
      </c>
      <c r="D18" s="11">
        <v>65.400000000000006</v>
      </c>
      <c r="E18" s="11">
        <v>2.1</v>
      </c>
      <c r="F18" s="11">
        <v>164.624</v>
      </c>
      <c r="G18" s="12">
        <f>G17</f>
        <v>269.30000000000007</v>
      </c>
    </row>
    <row r="19" spans="1:7" ht="27" customHeight="1">
      <c r="A19" s="25" t="s">
        <v>24</v>
      </c>
      <c r="B19" s="26" t="s">
        <v>17</v>
      </c>
      <c r="C19" s="18">
        <f>SUM(D19:G19)</f>
        <v>2.1800000000000002</v>
      </c>
      <c r="D19" s="11"/>
      <c r="E19" s="11"/>
      <c r="F19" s="11">
        <v>2.1800000000000002</v>
      </c>
      <c r="G19" s="12"/>
    </row>
    <row r="20" spans="1:7" ht="27" customHeight="1">
      <c r="A20" s="25" t="s">
        <v>29</v>
      </c>
      <c r="B20" s="26" t="s">
        <v>30</v>
      </c>
      <c r="C20" s="18">
        <f>SUM(D20:G20)</f>
        <v>8.44</v>
      </c>
      <c r="D20" s="11"/>
      <c r="E20" s="11"/>
      <c r="F20" s="11">
        <v>8.44</v>
      </c>
      <c r="G20" s="12"/>
    </row>
    <row r="21" spans="1:7" ht="27" customHeight="1">
      <c r="A21" s="25" t="s">
        <v>16</v>
      </c>
      <c r="B21" s="27" t="s">
        <v>26</v>
      </c>
      <c r="C21" s="28">
        <f>F21</f>
        <v>3.4180000000000001</v>
      </c>
      <c r="D21" s="29"/>
      <c r="E21" s="29"/>
      <c r="F21" s="29">
        <f>F22</f>
        <v>3.4180000000000001</v>
      </c>
      <c r="G21" s="30"/>
    </row>
    <row r="22" spans="1:7" ht="30" customHeight="1" thickBot="1">
      <c r="A22" s="23" t="s">
        <v>25</v>
      </c>
      <c r="B22" s="24" t="s">
        <v>20</v>
      </c>
      <c r="C22" s="20">
        <f>SUM(D22:G22)</f>
        <v>3.4180000000000001</v>
      </c>
      <c r="D22" s="21"/>
      <c r="E22" s="21"/>
      <c r="F22" s="21">
        <v>3.4180000000000001</v>
      </c>
      <c r="G22" s="22"/>
    </row>
  </sheetData>
  <mergeCells count="5">
    <mergeCell ref="C3:G3"/>
    <mergeCell ref="C2:G2"/>
    <mergeCell ref="A1:G1"/>
    <mergeCell ref="A2:A4"/>
    <mergeCell ref="B2:B4"/>
  </mergeCells>
  <pageMargins left="1.07" right="0.1574803149606299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2025 г.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Мамедова Светлана В.</dc:creator>
  <cp:lastModifiedBy>Мамедова Светлана В.</cp:lastModifiedBy>
  <cp:lastPrinted>2016-02-29T08:26:55Z</cp:lastPrinted>
  <dcterms:created xsi:type="dcterms:W3CDTF">2016-02-29T07:40:04Z</dcterms:created>
  <dcterms:modified xsi:type="dcterms:W3CDTF">2025-03-03T11:39:17Z</dcterms:modified>
</cp:coreProperties>
</file>